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75" windowWidth="13065" windowHeight="9015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Rekapitulace!$G$9</definedName>
    <definedName name="Dodavka0">Položky!#REF!</definedName>
    <definedName name="HSV">Rekapitulace!$E$9</definedName>
    <definedName name="HSV0">Položky!#REF!</definedName>
    <definedName name="HZS">Rekapitulace!$I$9</definedName>
    <definedName name="HZS0">Položky!#REF!</definedName>
    <definedName name="JKSO">'Krycí list'!$G$2</definedName>
    <definedName name="MJ">'Krycí list'!$G$5</definedName>
    <definedName name="Mont">Rekapitulace!$H$9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Položky!$A$1:$G$14</definedName>
    <definedName name="_xlnm.Print_Area" localSheetId="1">Rekapitulace!$A$1:$I$23</definedName>
    <definedName name="PocetMJ">'Krycí list'!$G$6</definedName>
    <definedName name="Poznamka">'Krycí list'!$B$37</definedName>
    <definedName name="Projektant">'Krycí list'!$C$8</definedName>
    <definedName name="PSV">Rekapitulace!$F$9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Rekapitulace!$H$22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25725" fullCalcOnLoad="1"/>
</workbook>
</file>

<file path=xl/calcChain.xml><?xml version="1.0" encoding="utf-8"?>
<calcChain xmlns="http://schemas.openxmlformats.org/spreadsheetml/2006/main">
  <c r="D21" i="1"/>
  <c r="D20"/>
  <c r="D19"/>
  <c r="D18"/>
  <c r="D17"/>
  <c r="D16"/>
  <c r="D15"/>
  <c r="BE13" i="3"/>
  <c r="BE14" s="1"/>
  <c r="I8" i="2" s="1"/>
  <c r="BD13" i="3"/>
  <c r="BC13"/>
  <c r="BC14" s="1"/>
  <c r="G8" i="2" s="1"/>
  <c r="BB13" i="3"/>
  <c r="BA13"/>
  <c r="BA14" s="1"/>
  <c r="E8" i="2" s="1"/>
  <c r="G13" i="3"/>
  <c r="B8" i="2"/>
  <c r="A8"/>
  <c r="BD14" i="3"/>
  <c r="H8" i="2" s="1"/>
  <c r="BB14" i="3"/>
  <c r="F8" i="2" s="1"/>
  <c r="G14" i="3"/>
  <c r="C14"/>
  <c r="BE10"/>
  <c r="BD10"/>
  <c r="BC10"/>
  <c r="BB10"/>
  <c r="G10"/>
  <c r="BA10" s="1"/>
  <c r="BE9"/>
  <c r="BD9"/>
  <c r="BC9"/>
  <c r="BB9"/>
  <c r="G9"/>
  <c r="BA9" s="1"/>
  <c r="BE8"/>
  <c r="BD8"/>
  <c r="BD11" s="1"/>
  <c r="H7" i="2" s="1"/>
  <c r="H9" s="1"/>
  <c r="C17" i="1" s="1"/>
  <c r="BC8" i="3"/>
  <c r="BB8"/>
  <c r="BB11" s="1"/>
  <c r="F7" i="2" s="1"/>
  <c r="F9" s="1"/>
  <c r="C16" i="1" s="1"/>
  <c r="G8" i="3"/>
  <c r="BA8" s="1"/>
  <c r="BA11" s="1"/>
  <c r="E7" i="2" s="1"/>
  <c r="E9" s="1"/>
  <c r="B7"/>
  <c r="A7"/>
  <c r="BE11" i="3"/>
  <c r="I7" i="2" s="1"/>
  <c r="I9" s="1"/>
  <c r="C21" i="1" s="1"/>
  <c r="BC11" i="3"/>
  <c r="G7" i="2" s="1"/>
  <c r="G9" s="1"/>
  <c r="C18" i="1" s="1"/>
  <c r="C11" i="3"/>
  <c r="E4"/>
  <c r="C4"/>
  <c r="F3"/>
  <c r="C3"/>
  <c r="C2" i="2"/>
  <c r="C1"/>
  <c r="C33" i="1"/>
  <c r="F33" s="1"/>
  <c r="C31"/>
  <c r="C9"/>
  <c r="G7"/>
  <c r="D2"/>
  <c r="C2"/>
  <c r="C15" l="1"/>
  <c r="C19" s="1"/>
  <c r="C22" s="1"/>
  <c r="G21" i="2"/>
  <c r="I21" s="1"/>
  <c r="G20"/>
  <c r="I20" s="1"/>
  <c r="G21" i="1" s="1"/>
  <c r="G19" i="2"/>
  <c r="I19" s="1"/>
  <c r="G20" i="1" s="1"/>
  <c r="G18" i="2"/>
  <c r="I18" s="1"/>
  <c r="G19" i="1" s="1"/>
  <c r="G17" i="2"/>
  <c r="I17" s="1"/>
  <c r="G18" i="1" s="1"/>
  <c r="G16" i="2"/>
  <c r="I16" s="1"/>
  <c r="G17" i="1" s="1"/>
  <c r="G15" i="2"/>
  <c r="I15" s="1"/>
  <c r="G16" i="1" s="1"/>
  <c r="G14" i="2"/>
  <c r="I14" s="1"/>
  <c r="G11" i="3"/>
  <c r="G15" i="1" l="1"/>
  <c r="H22" i="2"/>
  <c r="G23" i="1" s="1"/>
  <c r="G22" s="1"/>
  <c r="C23" l="1"/>
  <c r="F30" s="1"/>
  <c r="F31" l="1"/>
  <c r="F34" s="1"/>
</calcChain>
</file>

<file path=xl/sharedStrings.xml><?xml version="1.0" encoding="utf-8"?>
<sst xmlns="http://schemas.openxmlformats.org/spreadsheetml/2006/main" count="128" uniqueCount="102">
  <si>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</si>
  <si>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</si>
  <si>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</si>
  <si>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</si>
  <si>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</si>
  <si>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</si>
  <si>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</si>
  <si>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</si>
  <si>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</si>
  <si>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</si>
  <si>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</si>
  <si>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</si>
  <si>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</si>
  <si>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</si>
  <si>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</si>
  <si>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</si>
  <si>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</si>
  <si>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</si>
  <si>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</si>
  <si>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</si>
  <si>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</si>
  <si>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</si>
  <si>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</si>
  <si>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</si>
  <si>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</si>
  <si>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</si>
  <si>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</si>
  <si>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</si>
  <si>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</si>
  <si>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</si>
  <si>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</si>
  <si>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</si>
  <si>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</si>
  <si>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</si>
  <si>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</si>
  <si>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</si>
  <si>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</si>
  <si>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</si>
  <si>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</si>
  <si>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</si>
  <si>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</si>
  <si>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</si>
  <si>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</si>
  <si>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</si>
  <si>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</si>
  <si>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</si>
  <si>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</si>
  <si>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</si>
  <si>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</si>
  <si>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</si>
  <si>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</si>
  <si>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</si>
  <si>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</si>
  <si>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</si>
  <si>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</si>
  <si>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</si>
  <si>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</si>
  <si>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</si>
  <si>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</si>
  <si>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</si>
  <si>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</si>
  <si>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</si>
  <si>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</si>
  <si>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</si>
  <si>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</si>
  <si>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</si>
  <si>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</si>
  <si>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</si>
  <si>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</si>
  <si>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</si>
  <si>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</si>
  <si>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</si>
  <si>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</si>
  <si>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</si>
  <si>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</si>
  <si>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</si>
  <si>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201504</t>
  </si>
  <si>
    <t>Oprava komunikace Rabouň</t>
  </si>
  <si>
    <t>SO1</t>
  </si>
  <si>
    <t>Propočet nákladů na opravu</t>
  </si>
  <si>
    <t>5</t>
  </si>
  <si>
    <t>Komunikace</t>
  </si>
  <si>
    <t>572141111U00</t>
  </si>
  <si>
    <t xml:space="preserve">Vyrov povrch kryt živ směs ACO -4cm </t>
  </si>
  <si>
    <t>m2</t>
  </si>
  <si>
    <t>572751111R00</t>
  </si>
  <si>
    <t xml:space="preserve">Vyspravení výtluků krytů asf.betonem,1 km do 10 t </t>
  </si>
  <si>
    <t>t</t>
  </si>
  <si>
    <t>577144221U00</t>
  </si>
  <si>
    <t xml:space="preserve">Asf bet obrus ACO11 II tl 50mm 3m- </t>
  </si>
  <si>
    <t>99</t>
  </si>
  <si>
    <t>Staveništní přesun hmot</t>
  </si>
  <si>
    <t>998225111R00</t>
  </si>
  <si>
    <t xml:space="preserve">Přesun hmot, pozemní komunikace, kryt živičný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</si>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</sst>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22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 applyBorder="1"/>
    <xf numFmtId="49" fontId="3" fillId="2" borderId="0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8" fillId="0" borderId="0" xfId="0" applyFont="1"/>
    <xf numFmtId="0" fontId="0" fillId="0" borderId="0" xfId="0" applyAlignment="1"/>
    <xf numFmtId="0" fontId="9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1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3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13" fillId="0" borderId="0" xfId="1" applyFont="1" applyAlignment="1">
      <alignment horizontal="center"/>
    </xf>
    <xf numFmtId="0" fontId="10" fillId="0" borderId="0" xfId="1"/>
    <xf numFmtId="0" fontId="3" fillId="0" borderId="0" xfId="1" applyFont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49" fontId="3" fillId="0" borderId="48" xfId="1" applyNumberFormat="1" applyFont="1" applyBorder="1" applyAlignment="1">
      <alignment horizontal="center"/>
    </xf>
    <xf numFmtId="0" fontId="3" fillId="0" borderId="50" xfId="1" applyFont="1" applyBorder="1"/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0" fillId="0" borderId="0" xfId="1" applyNumberFormat="1"/>
    <xf numFmtId="0" fontId="16" fillId="0" borderId="0" xfId="1" applyFont="1"/>
    <xf numFmtId="0" fontId="17" fillId="0" borderId="59" xfId="1" applyFont="1" applyBorder="1" applyAlignment="1">
      <alignment horizontal="center" vertical="top"/>
    </xf>
    <xf numFmtId="49" fontId="17" fillId="0" borderId="59" xfId="1" applyNumberFormat="1" applyFont="1" applyBorder="1" applyAlignment="1">
      <alignment horizontal="left" vertical="top"/>
    </xf>
    <xf numFmtId="0" fontId="17" fillId="0" borderId="59" xfId="1" applyFont="1" applyBorder="1" applyAlignment="1">
      <alignment vertical="top" wrapText="1"/>
    </xf>
    <xf numFmtId="49" fontId="17" fillId="0" borderId="59" xfId="1" applyNumberFormat="1" applyFont="1" applyBorder="1" applyAlignment="1">
      <alignment horizontal="center" shrinkToFit="1"/>
    </xf>
    <xf numFmtId="4" fontId="17" fillId="0" borderId="59" xfId="1" applyNumberFormat="1" applyFont="1" applyBorder="1" applyAlignment="1">
      <alignment horizontal="right"/>
    </xf>
    <xf numFmtId="4" fontId="17" fillId="0" borderId="59" xfId="1" applyNumberFormat="1" applyFont="1" applyBorder="1"/>
    <xf numFmtId="0" fontId="18" fillId="0" borderId="0" xfId="1" applyFont="1"/>
    <xf numFmtId="0" fontId="3" fillId="2" borderId="10" xfId="1" applyFont="1" applyFill="1" applyBorder="1" applyAlignment="1">
      <alignment horizontal="center"/>
    </xf>
    <xf numFmtId="49" fontId="19" fillId="2" borderId="10" xfId="1" applyNumberFormat="1" applyFont="1" applyFill="1" applyBorder="1" applyAlignment="1">
      <alignment horizontal="left"/>
    </xf>
    <xf numFmtId="0" fontId="19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20" fillId="0" borderId="0" xfId="1" applyFont="1" applyAlignment="1"/>
    <xf numFmtId="0" fontId="10" fillId="0" borderId="0" xfId="1" applyAlignment="1">
      <alignment horizontal="right"/>
    </xf>
    <xf numFmtId="0" fontId="21" fillId="0" borderId="0" xfId="1" applyFont="1" applyBorder="1"/>
    <xf numFmtId="3" fontId="21" fillId="0" borderId="0" xfId="1" applyNumberFormat="1" applyFont="1" applyBorder="1" applyAlignment="1">
      <alignment horizontal="right"/>
    </xf>
    <xf numFmtId="4" fontId="21" fillId="0" borderId="0" xfId="1" applyNumberFormat="1" applyFont="1" applyBorder="1"/>
    <xf numFmtId="0" fontId="20" fillId="0" borderId="0" xfId="1" applyFont="1" applyBorder="1" applyAlignment="1"/>
    <xf numFmtId="0" fontId="10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topLeftCell="A28" workbookViewId="0"/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57" ht="12.75" customHeight="1">
      <c r="A2" s="3" t="s">
        <v>0</v>
      </c>
      <c r="B2" s="4"/>
      <c r="C2" s="5">
        <f>Rekapitulace!H1</f>
        <v>0</v>
      </c>
      <c r="D2" s="5">
        <f>Rekapitulace!G2</f>
        <v>0</v>
      </c>
      <c r="E2" s="6"/>
      <c r="F2" s="7" t="s">
        <v>1</v>
      </c>
      <c r="G2" s="8"/>
    </row>
    <row r="3" spans="1:57" ht="3" hidden="1" customHeight="1">
      <c r="A3" s="9"/>
      <c r="B3" s="10"/>
      <c r="C3" s="11"/>
      <c r="D3" s="11"/>
      <c r="E3" s="12"/>
      <c r="F3" s="13"/>
      <c r="G3" s="14"/>
    </row>
    <row r="4" spans="1:5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57" ht="12.95" customHeight="1">
      <c r="A5" s="17" t="s">
        <v>78</v>
      </c>
      <c r="B5" s="18"/>
      <c r="C5" s="19" t="s">
        <v>79</v>
      </c>
      <c r="D5" s="20"/>
      <c r="E5" s="18"/>
      <c r="F5" s="13" t="s">
        <v>6</v>
      </c>
      <c r="G5" s="14"/>
    </row>
    <row r="6" spans="1:57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57" ht="12.95" customHeight="1">
      <c r="A7" s="24" t="s">
        <v>76</v>
      </c>
      <c r="B7" s="25"/>
      <c r="C7" s="26" t="s">
        <v>77</v>
      </c>
      <c r="D7" s="27"/>
      <c r="E7" s="27"/>
      <c r="F7" s="28" t="s">
        <v>10</v>
      </c>
      <c r="G7" s="22">
        <f>IF(PocetMJ=0,,ROUND((F30+F32)/PocetMJ,1))</f>
        <v>0</v>
      </c>
    </row>
    <row r="8" spans="1:57">
      <c r="A8" s="29" t="s">
        <v>11</v>
      </c>
      <c r="B8" s="13"/>
      <c r="C8" s="30"/>
      <c r="D8" s="30"/>
      <c r="E8" s="31"/>
      <c r="F8" s="32" t="s">
        <v>12</v>
      </c>
      <c r="G8" s="33"/>
      <c r="H8" s="34"/>
      <c r="I8" s="35"/>
    </row>
    <row r="9" spans="1:57">
      <c r="A9" s="29" t="s">
        <v>13</v>
      </c>
      <c r="B9" s="13"/>
      <c r="C9" s="30">
        <f>Projektant</f>
        <v>0</v>
      </c>
      <c r="D9" s="30"/>
      <c r="E9" s="31"/>
      <c r="F9" s="13"/>
      <c r="G9" s="36"/>
      <c r="H9" s="37"/>
    </row>
    <row r="10" spans="1:57">
      <c r="A10" s="29" t="s">
        <v>14</v>
      </c>
      <c r="B10" s="13"/>
      <c r="C10" s="30"/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/>
      <c r="D11" s="30"/>
      <c r="E11" s="30"/>
      <c r="F11" s="41" t="s">
        <v>16</v>
      </c>
      <c r="G11" s="42"/>
      <c r="H11" s="37"/>
      <c r="BA11" s="43"/>
      <c r="BB11" s="43"/>
      <c r="BC11" s="43"/>
      <c r="BD11" s="43"/>
      <c r="BE11" s="43"/>
    </row>
    <row r="12" spans="1:57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57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5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57" ht="15.95" customHeight="1">
      <c r="A15" s="57"/>
      <c r="B15" s="58" t="s">
        <v>22</v>
      </c>
      <c r="C15" s="59">
        <f>HSV</f>
        <v>0</v>
      </c>
      <c r="D15" s="60" t="str">
        <f>Rekapitulace!A14</f>
        <v>Ztížené výrobní podmínky</v>
      </c>
      <c r="E15" s="61"/>
      <c r="F15" s="62"/>
      <c r="G15" s="59">
        <f>Rekapitulace!I14</f>
        <v>0</v>
      </c>
    </row>
    <row r="16" spans="1:57" ht="15.95" customHeight="1">
      <c r="A16" s="57" t="s">
        <v>23</v>
      </c>
      <c r="B16" s="58" t="s">
        <v>24</v>
      </c>
      <c r="C16" s="59">
        <f>PSV</f>
        <v>0</v>
      </c>
      <c r="D16" s="9" t="str">
        <f>Rekapitulace!A15</f>
        <v>Oborová přirážka</v>
      </c>
      <c r="E16" s="63"/>
      <c r="F16" s="64"/>
      <c r="G16" s="59">
        <f>Rekapitulace!I15</f>
        <v>0</v>
      </c>
    </row>
    <row r="17" spans="1:7" ht="15.95" customHeight="1">
      <c r="A17" s="57" t="s">
        <v>25</v>
      </c>
      <c r="B17" s="58" t="s">
        <v>26</v>
      </c>
      <c r="C17" s="59">
        <f>Mont</f>
        <v>0</v>
      </c>
      <c r="D17" s="9" t="str">
        <f>Rekapitulace!A16</f>
        <v>Přesun stavebních kapacit</v>
      </c>
      <c r="E17" s="63"/>
      <c r="F17" s="64"/>
      <c r="G17" s="59">
        <f>Rekapitulace!I16</f>
        <v>0</v>
      </c>
    </row>
    <row r="18" spans="1:7" ht="15.95" customHeight="1">
      <c r="A18" s="65" t="s">
        <v>27</v>
      </c>
      <c r="B18" s="66" t="s">
        <v>28</v>
      </c>
      <c r="C18" s="59">
        <f>Dodavka</f>
        <v>0</v>
      </c>
      <c r="D18" s="9" t="str">
        <f>Rekapitulace!A17</f>
        <v>Mimostaveništní doprava</v>
      </c>
      <c r="E18" s="63"/>
      <c r="F18" s="64"/>
      <c r="G18" s="59">
        <f>Rekapitulace!I17</f>
        <v>0</v>
      </c>
    </row>
    <row r="19" spans="1:7" ht="15.95" customHeight="1">
      <c r="A19" s="67" t="s">
        <v>29</v>
      </c>
      <c r="B19" s="58"/>
      <c r="C19" s="59">
        <f>SUM(C15:C18)</f>
        <v>0</v>
      </c>
      <c r="D19" s="9" t="str">
        <f>Rekapitulace!A18</f>
        <v>Zařízení staveniště</v>
      </c>
      <c r="E19" s="63"/>
      <c r="F19" s="64"/>
      <c r="G19" s="59">
        <f>Rekapitulace!I18</f>
        <v>0</v>
      </c>
    </row>
    <row r="20" spans="1:7" ht="15.95" customHeight="1">
      <c r="A20" s="67"/>
      <c r="B20" s="58"/>
      <c r="C20" s="59"/>
      <c r="D20" s="9" t="str">
        <f>Rekapitulace!A19</f>
        <v>Provoz investora</v>
      </c>
      <c r="E20" s="63"/>
      <c r="F20" s="64"/>
      <c r="G20" s="59">
        <f>Rekapitulace!I19</f>
        <v>0</v>
      </c>
    </row>
    <row r="21" spans="1:7" ht="15.95" customHeight="1">
      <c r="A21" s="67" t="s">
        <v>30</v>
      </c>
      <c r="B21" s="58"/>
      <c r="C21" s="59">
        <f>HZS</f>
        <v>0</v>
      </c>
      <c r="D21" s="9" t="str">
        <f>Rekapitulace!A20</f>
        <v>Kompletační činnost (IČD)</v>
      </c>
      <c r="E21" s="63"/>
      <c r="F21" s="64"/>
      <c r="G21" s="59">
        <f>Rekapitulace!I20</f>
        <v>0</v>
      </c>
    </row>
    <row r="22" spans="1:7" ht="15.9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9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>
      <c r="A27" s="68"/>
      <c r="B27" s="86"/>
      <c r="C27" s="81"/>
      <c r="D27" s="69"/>
      <c r="E27" s="82"/>
      <c r="F27" s="83"/>
      <c r="G27" s="84"/>
    </row>
    <row r="28" spans="1:7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>
      <c r="A30" s="90" t="s">
        <v>42</v>
      </c>
      <c r="B30" s="91"/>
      <c r="C30" s="92">
        <v>21</v>
      </c>
      <c r="D30" s="91" t="s">
        <v>43</v>
      </c>
      <c r="E30" s="93"/>
      <c r="F30" s="94">
        <f>C23-F32</f>
        <v>0</v>
      </c>
      <c r="G30" s="95"/>
    </row>
    <row r="31" spans="1:7">
      <c r="A31" s="90" t="s">
        <v>44</v>
      </c>
      <c r="B31" s="91"/>
      <c r="C31" s="92">
        <f>SazbaDPH1</f>
        <v>21</v>
      </c>
      <c r="D31" s="91" t="s">
        <v>45</v>
      </c>
      <c r="E31" s="93"/>
      <c r="F31" s="94">
        <f>ROUND(PRODUCT(F30,C31/100),0)</f>
        <v>0</v>
      </c>
      <c r="G31" s="95"/>
    </row>
    <row r="32" spans="1:7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8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8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1:8">
      <c r="B46" s="107"/>
      <c r="C46" s="107"/>
      <c r="D46" s="107"/>
      <c r="E46" s="107"/>
      <c r="F46" s="107"/>
      <c r="G46" s="107"/>
    </row>
    <row r="47" spans="1:8">
      <c r="B47" s="107"/>
      <c r="C47" s="107"/>
      <c r="D47" s="107"/>
      <c r="E47" s="107"/>
      <c r="F47" s="107"/>
      <c r="G47" s="107"/>
    </row>
    <row r="48" spans="1:8">
      <c r="B48" s="107"/>
      <c r="C48" s="107"/>
      <c r="D48" s="107"/>
      <c r="E48" s="107"/>
      <c r="F48" s="107"/>
      <c r="G48" s="107"/>
    </row>
    <row r="49" spans="2:7">
      <c r="B49" s="107"/>
      <c r="C49" s="107"/>
      <c r="D49" s="107"/>
      <c r="E49" s="107"/>
      <c r="F49" s="107"/>
      <c r="G49" s="107"/>
    </row>
    <row r="50" spans="2:7">
      <c r="B50" s="107"/>
      <c r="C50" s="107"/>
      <c r="D50" s="107"/>
      <c r="E50" s="107"/>
      <c r="F50" s="107"/>
      <c r="G50" s="107"/>
    </row>
    <row r="51" spans="2:7">
      <c r="B51" s="107"/>
      <c r="C51" s="107"/>
      <c r="D51" s="107"/>
      <c r="E51" s="107"/>
      <c r="F51" s="107"/>
      <c r="G51" s="107"/>
    </row>
    <row r="52" spans="2:7">
      <c r="B52" s="107"/>
      <c r="C52" s="107"/>
      <c r="D52" s="107"/>
      <c r="E52" s="107"/>
      <c r="F52" s="107"/>
      <c r="G52" s="107"/>
    </row>
    <row r="53" spans="2:7">
      <c r="B53" s="107"/>
      <c r="C53" s="107"/>
      <c r="D53" s="107"/>
      <c r="E53" s="107"/>
      <c r="F53" s="107"/>
      <c r="G53" s="107"/>
    </row>
    <row r="54" spans="2:7">
      <c r="B54" s="107"/>
      <c r="C54" s="107"/>
      <c r="D54" s="107"/>
      <c r="E54" s="107"/>
      <c r="F54" s="107"/>
      <c r="G54" s="107"/>
    </row>
    <row r="55" spans="2:7">
      <c r="B55" s="107"/>
      <c r="C55" s="107"/>
      <c r="D55" s="107"/>
      <c r="E55" s="107"/>
      <c r="F55" s="107"/>
      <c r="G55" s="107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3"/>
  <sheetViews>
    <sheetView workbookViewId="0">
      <selection activeCell="H22" sqref="H22:I22"/>
    </sheetView>
  </sheetViews>
  <sheetFormatPr defaultRowHeight="12.7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3.5" thickTop="1">
      <c r="A1" s="108" t="s">
        <v>48</v>
      </c>
      <c r="B1" s="109"/>
      <c r="C1" s="110" t="str">
        <f>CONCATENATE(cislostavby," ",nazevstavby)</f>
        <v>201504 Oprava komunikace Rabouň</v>
      </c>
      <c r="D1" s="111"/>
      <c r="E1" s="112"/>
      <c r="F1" s="111"/>
      <c r="G1" s="113" t="s">
        <v>49</v>
      </c>
      <c r="H1" s="114"/>
      <c r="I1" s="115"/>
    </row>
    <row r="2" spans="1:57" ht="13.5" thickBot="1">
      <c r="A2" s="116" t="s">
        <v>50</v>
      </c>
      <c r="B2" s="117"/>
      <c r="C2" s="118" t="str">
        <f>CONCATENATE(cisloobjektu," ",nazevobjektu)</f>
        <v>SO1 Propočet nákladů na opravu</v>
      </c>
      <c r="D2" s="119"/>
      <c r="E2" s="120"/>
      <c r="F2" s="119"/>
      <c r="G2" s="121"/>
      <c r="H2" s="122"/>
      <c r="I2" s="123"/>
    </row>
    <row r="3" spans="1:57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57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57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57" s="37" customFormat="1" ht="13.5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57" s="37" customFormat="1">
      <c r="A7" s="219" t="str">
        <f>Položky!B7</f>
        <v>5</v>
      </c>
      <c r="B7" s="133" t="str">
        <f>Položky!C7</f>
        <v>Komunikace</v>
      </c>
      <c r="C7" s="69"/>
      <c r="D7" s="134"/>
      <c r="E7" s="220">
        <f>Položky!BA11</f>
        <v>0</v>
      </c>
      <c r="F7" s="221">
        <f>Položky!BB11</f>
        <v>0</v>
      </c>
      <c r="G7" s="221">
        <f>Položky!BC11</f>
        <v>0</v>
      </c>
      <c r="H7" s="221">
        <f>Položky!BD11</f>
        <v>0</v>
      </c>
      <c r="I7" s="222">
        <f>Položky!BE11</f>
        <v>0</v>
      </c>
    </row>
    <row r="8" spans="1:57" s="37" customFormat="1" ht="13.5" thickBot="1">
      <c r="A8" s="219" t="str">
        <f>Položky!B12</f>
        <v>99</v>
      </c>
      <c r="B8" s="133" t="str">
        <f>Položky!C12</f>
        <v>Staveništní přesun hmot</v>
      </c>
      <c r="C8" s="69"/>
      <c r="D8" s="134"/>
      <c r="E8" s="220">
        <f>Položky!BA14</f>
        <v>0</v>
      </c>
      <c r="F8" s="221">
        <f>Položky!BB14</f>
        <v>0</v>
      </c>
      <c r="G8" s="221">
        <f>Položky!BC14</f>
        <v>0</v>
      </c>
      <c r="H8" s="221">
        <f>Položky!BD14</f>
        <v>0</v>
      </c>
      <c r="I8" s="222">
        <f>Položky!BE14</f>
        <v>0</v>
      </c>
    </row>
    <row r="9" spans="1:57" s="141" customFormat="1" ht="13.5" thickBot="1">
      <c r="A9" s="135"/>
      <c r="B9" s="136" t="s">
        <v>57</v>
      </c>
      <c r="C9" s="136"/>
      <c r="D9" s="137"/>
      <c r="E9" s="138">
        <f>SUM(E7:E8)</f>
        <v>0</v>
      </c>
      <c r="F9" s="139">
        <f>SUM(F7:F8)</f>
        <v>0</v>
      </c>
      <c r="G9" s="139">
        <f>SUM(G7:G8)</f>
        <v>0</v>
      </c>
      <c r="H9" s="139">
        <f>SUM(H7:H8)</f>
        <v>0</v>
      </c>
      <c r="I9" s="140">
        <f>SUM(I7:I8)</f>
        <v>0</v>
      </c>
    </row>
    <row r="10" spans="1:57">
      <c r="A10" s="69"/>
      <c r="B10" s="69"/>
      <c r="C10" s="69"/>
      <c r="D10" s="69"/>
      <c r="E10" s="69"/>
      <c r="F10" s="69"/>
      <c r="G10" s="69"/>
      <c r="H10" s="69"/>
      <c r="I10" s="69"/>
    </row>
    <row r="11" spans="1:57" ht="19.5" customHeight="1">
      <c r="A11" s="125" t="s">
        <v>58</v>
      </c>
      <c r="B11" s="125"/>
      <c r="C11" s="125"/>
      <c r="D11" s="125"/>
      <c r="E11" s="125"/>
      <c r="F11" s="125"/>
      <c r="G11" s="142"/>
      <c r="H11" s="125"/>
      <c r="I11" s="125"/>
      <c r="BA11" s="43"/>
      <c r="BB11" s="43"/>
      <c r="BC11" s="43"/>
      <c r="BD11" s="43"/>
      <c r="BE11" s="43"/>
    </row>
    <row r="12" spans="1:57" ht="13.5" thickBot="1">
      <c r="A12" s="82"/>
      <c r="B12" s="82"/>
      <c r="C12" s="82"/>
      <c r="D12" s="82"/>
      <c r="E12" s="82"/>
      <c r="F12" s="82"/>
      <c r="G12" s="82"/>
      <c r="H12" s="82"/>
      <c r="I12" s="82"/>
    </row>
    <row r="13" spans="1:57">
      <c r="A13" s="76" t="s">
        <v>59</v>
      </c>
      <c r="B13" s="77"/>
      <c r="C13" s="77"/>
      <c r="D13" s="143"/>
      <c r="E13" s="144" t="s">
        <v>60</v>
      </c>
      <c r="F13" s="145" t="s">
        <v>61</v>
      </c>
      <c r="G13" s="146" t="s">
        <v>62</v>
      </c>
      <c r="H13" s="147"/>
      <c r="I13" s="148" t="s">
        <v>60</v>
      </c>
    </row>
    <row r="14" spans="1:57">
      <c r="A14" s="67" t="s">
        <v>94</v>
      </c>
      <c r="B14" s="58"/>
      <c r="C14" s="58"/>
      <c r="D14" s="149"/>
      <c r="E14" s="150"/>
      <c r="F14" s="151"/>
      <c r="G14" s="152">
        <f>CHOOSE(BA14+1,HSV+PSV,HSV+PSV+Mont,HSV+PSV+Dodavka+Mont,HSV,PSV,Mont,Dodavka,Mont+Dodavka,0)</f>
        <v>0</v>
      </c>
      <c r="H14" s="153"/>
      <c r="I14" s="154">
        <f>E14+F14*G14/100</f>
        <v>0</v>
      </c>
      <c r="BA14">
        <v>0</v>
      </c>
    </row>
    <row r="15" spans="1:57">
      <c r="A15" s="67" t="s">
        <v>95</v>
      </c>
      <c r="B15" s="58"/>
      <c r="C15" s="58"/>
      <c r="D15" s="149"/>
      <c r="E15" s="150"/>
      <c r="F15" s="151"/>
      <c r="G15" s="152">
        <f>CHOOSE(BA15+1,HSV+PSV,HSV+PSV+Mont,HSV+PSV+Dodavka+Mont,HSV,PSV,Mont,Dodavka,Mont+Dodavka,0)</f>
        <v>0</v>
      </c>
      <c r="H15" s="153"/>
      <c r="I15" s="154">
        <f>E15+F15*G15/100</f>
        <v>0</v>
      </c>
      <c r="BA15">
        <v>0</v>
      </c>
    </row>
    <row r="16" spans="1:57">
      <c r="A16" s="67" t="s">
        <v>96</v>
      </c>
      <c r="B16" s="58"/>
      <c r="C16" s="58"/>
      <c r="D16" s="149"/>
      <c r="E16" s="150"/>
      <c r="F16" s="151"/>
      <c r="G16" s="152">
        <f>CHOOSE(BA16+1,HSV+PSV,HSV+PSV+Mont,HSV+PSV+Dodavka+Mont,HSV,PSV,Mont,Dodavka,Mont+Dodavka,0)</f>
        <v>0</v>
      </c>
      <c r="H16" s="153"/>
      <c r="I16" s="154">
        <f>E16+F16*G16/100</f>
        <v>0</v>
      </c>
      <c r="BA16">
        <v>0</v>
      </c>
    </row>
    <row r="17" spans="1:53">
      <c r="A17" s="67" t="s">
        <v>97</v>
      </c>
      <c r="B17" s="58"/>
      <c r="C17" s="58"/>
      <c r="D17" s="149"/>
      <c r="E17" s="150"/>
      <c r="F17" s="151"/>
      <c r="G17" s="152">
        <f>CHOOSE(BA17+1,HSV+PSV,HSV+PSV+Mont,HSV+PSV+Dodavka+Mont,HSV,PSV,Mont,Dodavka,Mont+Dodavka,0)</f>
        <v>0</v>
      </c>
      <c r="H17" s="153"/>
      <c r="I17" s="154">
        <f>E17+F17*G17/100</f>
        <v>0</v>
      </c>
      <c r="BA17">
        <v>0</v>
      </c>
    </row>
    <row r="18" spans="1:53">
      <c r="A18" s="67" t="s">
        <v>98</v>
      </c>
      <c r="B18" s="58"/>
      <c r="C18" s="58"/>
      <c r="D18" s="149"/>
      <c r="E18" s="150"/>
      <c r="F18" s="151"/>
      <c r="G18" s="152">
        <f>CHOOSE(BA18+1,HSV+PSV,HSV+PSV+Mont,HSV+PSV+Dodavka+Mont,HSV,PSV,Mont,Dodavka,Mont+Dodavka,0)</f>
        <v>0</v>
      </c>
      <c r="H18" s="153"/>
      <c r="I18" s="154">
        <f>E18+F18*G18/100</f>
        <v>0</v>
      </c>
      <c r="BA18">
        <v>1</v>
      </c>
    </row>
    <row r="19" spans="1:53">
      <c r="A19" s="67" t="s">
        <v>99</v>
      </c>
      <c r="B19" s="58"/>
      <c r="C19" s="58"/>
      <c r="D19" s="149"/>
      <c r="E19" s="150"/>
      <c r="F19" s="151"/>
      <c r="G19" s="152">
        <f>CHOOSE(BA19+1,HSV+PSV,HSV+PSV+Mont,HSV+PSV+Dodavka+Mont,HSV,PSV,Mont,Dodavka,Mont+Dodavka,0)</f>
        <v>0</v>
      </c>
      <c r="H19" s="153"/>
      <c r="I19" s="154">
        <f>E19+F19*G19/100</f>
        <v>0</v>
      </c>
      <c r="BA19">
        <v>1</v>
      </c>
    </row>
    <row r="20" spans="1:53">
      <c r="A20" s="67" t="s">
        <v>100</v>
      </c>
      <c r="B20" s="58"/>
      <c r="C20" s="58"/>
      <c r="D20" s="149"/>
      <c r="E20" s="150"/>
      <c r="F20" s="151"/>
      <c r="G20" s="152">
        <f>CHOOSE(BA20+1,HSV+PSV,HSV+PSV+Mont,HSV+PSV+Dodavka+Mont,HSV,PSV,Mont,Dodavka,Mont+Dodavka,0)</f>
        <v>0</v>
      </c>
      <c r="H20" s="153"/>
      <c r="I20" s="154">
        <f>E20+F20*G20/100</f>
        <v>0</v>
      </c>
      <c r="BA20">
        <v>2</v>
      </c>
    </row>
    <row r="21" spans="1:53">
      <c r="A21" s="67" t="s">
        <v>101</v>
      </c>
      <c r="B21" s="58"/>
      <c r="C21" s="58"/>
      <c r="D21" s="149"/>
      <c r="E21" s="150"/>
      <c r="F21" s="151"/>
      <c r="G21" s="152">
        <f>CHOOSE(BA21+1,HSV+PSV,HSV+PSV+Mont,HSV+PSV+Dodavka+Mont,HSV,PSV,Mont,Dodavka,Mont+Dodavka,0)</f>
        <v>0</v>
      </c>
      <c r="H21" s="153"/>
      <c r="I21" s="154">
        <f>E21+F21*G21/100</f>
        <v>0</v>
      </c>
      <c r="BA21">
        <v>2</v>
      </c>
    </row>
    <row r="22" spans="1:53" ht="13.5" thickBot="1">
      <c r="A22" s="155"/>
      <c r="B22" s="156" t="s">
        <v>63</v>
      </c>
      <c r="C22" s="157"/>
      <c r="D22" s="158"/>
      <c r="E22" s="159"/>
      <c r="F22" s="160"/>
      <c r="G22" s="160"/>
      <c r="H22" s="161">
        <f>SUM(I14:I21)</f>
        <v>0</v>
      </c>
      <c r="I22" s="162"/>
    </row>
    <row r="24" spans="1:53">
      <c r="B24" s="141"/>
      <c r="F24" s="163"/>
      <c r="G24" s="164"/>
      <c r="H24" s="164"/>
      <c r="I24" s="165"/>
    </row>
    <row r="25" spans="1:53">
      <c r="F25" s="163"/>
      <c r="G25" s="164"/>
      <c r="H25" s="164"/>
      <c r="I25" s="165"/>
    </row>
    <row r="26" spans="1:53">
      <c r="F26" s="163"/>
      <c r="G26" s="164"/>
      <c r="H26" s="164"/>
      <c r="I26" s="165"/>
    </row>
    <row r="27" spans="1:53">
      <c r="F27" s="163"/>
      <c r="G27" s="164"/>
      <c r="H27" s="164"/>
      <c r="I27" s="165"/>
    </row>
    <row r="28" spans="1:53">
      <c r="F28" s="163"/>
      <c r="G28" s="164"/>
      <c r="H28" s="164"/>
      <c r="I28" s="165"/>
    </row>
    <row r="29" spans="1:53">
      <c r="F29" s="163"/>
      <c r="G29" s="164"/>
      <c r="H29" s="164"/>
      <c r="I29" s="165"/>
    </row>
    <row r="30" spans="1:53">
      <c r="F30" s="163"/>
      <c r="G30" s="164"/>
      <c r="H30" s="164"/>
      <c r="I30" s="165"/>
    </row>
    <row r="31" spans="1:53">
      <c r="F31" s="163"/>
      <c r="G31" s="164"/>
      <c r="H31" s="164"/>
      <c r="I31" s="165"/>
    </row>
    <row r="32" spans="1:53">
      <c r="F32" s="163"/>
      <c r="G32" s="164"/>
      <c r="H32" s="164"/>
      <c r="I32" s="165"/>
    </row>
    <row r="33" spans="6:9">
      <c r="F33" s="163"/>
      <c r="G33" s="164"/>
      <c r="H33" s="164"/>
      <c r="I33" s="165"/>
    </row>
    <row r="34" spans="6:9">
      <c r="F34" s="163"/>
      <c r="G34" s="164"/>
      <c r="H34" s="164"/>
      <c r="I34" s="165"/>
    </row>
    <row r="35" spans="6:9">
      <c r="F35" s="163"/>
      <c r="G35" s="164"/>
      <c r="H35" s="164"/>
      <c r="I35" s="165"/>
    </row>
    <row r="36" spans="6:9">
      <c r="F36" s="163"/>
      <c r="G36" s="164"/>
      <c r="H36" s="164"/>
      <c r="I36" s="165"/>
    </row>
    <row r="37" spans="6:9">
      <c r="F37" s="163"/>
      <c r="G37" s="164"/>
      <c r="H37" s="164"/>
      <c r="I37" s="165"/>
    </row>
    <row r="38" spans="6:9">
      <c r="F38" s="163"/>
      <c r="G38" s="164"/>
      <c r="H38" s="164"/>
      <c r="I38" s="165"/>
    </row>
    <row r="39" spans="6:9">
      <c r="F39" s="163"/>
      <c r="G39" s="164"/>
      <c r="H39" s="164"/>
      <c r="I39" s="165"/>
    </row>
    <row r="40" spans="6:9">
      <c r="F40" s="163"/>
      <c r="G40" s="164"/>
      <c r="H40" s="164"/>
      <c r="I40" s="165"/>
    </row>
    <row r="41" spans="6:9">
      <c r="F41" s="163"/>
      <c r="G41" s="164"/>
      <c r="H41" s="164"/>
      <c r="I41" s="165"/>
    </row>
    <row r="42" spans="6:9">
      <c r="F42" s="163"/>
      <c r="G42" s="164"/>
      <c r="H42" s="164"/>
      <c r="I42" s="165"/>
    </row>
    <row r="43" spans="6:9">
      <c r="F43" s="163"/>
      <c r="G43" s="164"/>
      <c r="H43" s="164"/>
      <c r="I43" s="165"/>
    </row>
    <row r="44" spans="6:9">
      <c r="F44" s="163"/>
      <c r="G44" s="164"/>
      <c r="H44" s="164"/>
      <c r="I44" s="165"/>
    </row>
    <row r="45" spans="6:9">
      <c r="F45" s="163"/>
      <c r="G45" s="164"/>
      <c r="H45" s="164"/>
      <c r="I45" s="165"/>
    </row>
    <row r="46" spans="6:9">
      <c r="F46" s="163"/>
      <c r="G46" s="164"/>
      <c r="H46" s="164"/>
      <c r="I46" s="165"/>
    </row>
    <row r="47" spans="6:9">
      <c r="F47" s="163"/>
      <c r="G47" s="164"/>
      <c r="H47" s="164"/>
      <c r="I47" s="165"/>
    </row>
    <row r="48" spans="6:9">
      <c r="F48" s="163"/>
      <c r="G48" s="164"/>
      <c r="H48" s="164"/>
      <c r="I48" s="165"/>
    </row>
    <row r="49" spans="6:9">
      <c r="F49" s="163"/>
      <c r="G49" s="164"/>
      <c r="H49" s="164"/>
      <c r="I49" s="165"/>
    </row>
    <row r="50" spans="6:9">
      <c r="F50" s="163"/>
      <c r="G50" s="164"/>
      <c r="H50" s="164"/>
      <c r="I50" s="165"/>
    </row>
    <row r="51" spans="6:9">
      <c r="F51" s="163"/>
      <c r="G51" s="164"/>
      <c r="H51" s="164"/>
      <c r="I51" s="165"/>
    </row>
    <row r="52" spans="6:9">
      <c r="F52" s="163"/>
      <c r="G52" s="164"/>
      <c r="H52" s="164"/>
      <c r="I52" s="165"/>
    </row>
    <row r="53" spans="6:9">
      <c r="F53" s="163"/>
      <c r="G53" s="164"/>
      <c r="H53" s="164"/>
      <c r="I53" s="165"/>
    </row>
    <row r="54" spans="6:9">
      <c r="F54" s="163"/>
      <c r="G54" s="164"/>
      <c r="H54" s="164"/>
      <c r="I54" s="165"/>
    </row>
    <row r="55" spans="6:9">
      <c r="F55" s="163"/>
      <c r="G55" s="164"/>
      <c r="H55" s="164"/>
      <c r="I55" s="165"/>
    </row>
    <row r="56" spans="6:9">
      <c r="F56" s="163"/>
      <c r="G56" s="164"/>
      <c r="H56" s="164"/>
      <c r="I56" s="165"/>
    </row>
    <row r="57" spans="6:9">
      <c r="F57" s="163"/>
      <c r="G57" s="164"/>
      <c r="H57" s="164"/>
      <c r="I57" s="165"/>
    </row>
    <row r="58" spans="6:9">
      <c r="F58" s="163"/>
      <c r="G58" s="164"/>
      <c r="H58" s="164"/>
      <c r="I58" s="165"/>
    </row>
    <row r="59" spans="6:9">
      <c r="F59" s="163"/>
      <c r="G59" s="164"/>
      <c r="H59" s="164"/>
      <c r="I59" s="165"/>
    </row>
    <row r="60" spans="6:9">
      <c r="F60" s="163"/>
      <c r="G60" s="164"/>
      <c r="H60" s="164"/>
      <c r="I60" s="165"/>
    </row>
    <row r="61" spans="6:9">
      <c r="F61" s="163"/>
      <c r="G61" s="164"/>
      <c r="H61" s="164"/>
      <c r="I61" s="165"/>
    </row>
    <row r="62" spans="6:9">
      <c r="F62" s="163"/>
      <c r="G62" s="164"/>
      <c r="H62" s="164"/>
      <c r="I62" s="165"/>
    </row>
    <row r="63" spans="6:9">
      <c r="F63" s="163"/>
      <c r="G63" s="164"/>
      <c r="H63" s="164"/>
      <c r="I63" s="165"/>
    </row>
    <row r="64" spans="6:9">
      <c r="F64" s="163"/>
      <c r="G64" s="164"/>
      <c r="H64" s="164"/>
      <c r="I64" s="165"/>
    </row>
    <row r="65" spans="6:9">
      <c r="F65" s="163"/>
      <c r="G65" s="164"/>
      <c r="H65" s="164"/>
      <c r="I65" s="165"/>
    </row>
    <row r="66" spans="6:9">
      <c r="F66" s="163"/>
      <c r="G66" s="164"/>
      <c r="H66" s="164"/>
      <c r="I66" s="165"/>
    </row>
    <row r="67" spans="6:9">
      <c r="F67" s="163"/>
      <c r="G67" s="164"/>
      <c r="H67" s="164"/>
      <c r="I67" s="165"/>
    </row>
    <row r="68" spans="6:9">
      <c r="F68" s="163"/>
      <c r="G68" s="164"/>
      <c r="H68" s="164"/>
      <c r="I68" s="165"/>
    </row>
    <row r="69" spans="6:9">
      <c r="F69" s="163"/>
      <c r="G69" s="164"/>
      <c r="H69" s="164"/>
      <c r="I69" s="165"/>
    </row>
    <row r="70" spans="6:9">
      <c r="F70" s="163"/>
      <c r="G70" s="164"/>
      <c r="H70" s="164"/>
      <c r="I70" s="165"/>
    </row>
    <row r="71" spans="6:9">
      <c r="F71" s="163"/>
      <c r="G71" s="164"/>
      <c r="H71" s="164"/>
      <c r="I71" s="165"/>
    </row>
    <row r="72" spans="6:9">
      <c r="F72" s="163"/>
      <c r="G72" s="164"/>
      <c r="H72" s="164"/>
      <c r="I72" s="165"/>
    </row>
    <row r="73" spans="6:9">
      <c r="F73" s="163"/>
      <c r="G73" s="164"/>
      <c r="H73" s="164"/>
      <c r="I73" s="165"/>
    </row>
  </sheetData>
  <mergeCells count="4">
    <mergeCell ref="A1:B1"/>
    <mergeCell ref="A2:B2"/>
    <mergeCell ref="G2:I2"/>
    <mergeCell ref="H22:I2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87"/>
  <sheetViews>
    <sheetView showGridLines="0" showZeros="0" zoomScaleNormal="100" workbookViewId="0">
      <selection activeCell="A14" sqref="A14:IV16"/>
    </sheetView>
  </sheetViews>
  <sheetFormatPr defaultRowHeight="12.75"/>
  <cols>
    <col min="1" max="1" width="4.42578125" style="167" customWidth="1"/>
    <col min="2" max="2" width="11.5703125" style="167" customWidth="1"/>
    <col min="3" max="3" width="40.42578125" style="167" customWidth="1"/>
    <col min="4" max="4" width="5.5703125" style="167" customWidth="1"/>
    <col min="5" max="5" width="8.5703125" style="213" customWidth="1"/>
    <col min="6" max="6" width="9.85546875" style="167" customWidth="1"/>
    <col min="7" max="7" width="13.85546875" style="167" customWidth="1"/>
    <col min="8" max="11" width="9.140625" style="167"/>
    <col min="12" max="12" width="75.42578125" style="167" customWidth="1"/>
    <col min="13" max="13" width="45.28515625" style="167" customWidth="1"/>
    <col min="14" max="16384" width="9.140625" style="167"/>
  </cols>
  <sheetData>
    <row r="1" spans="1:104" ht="15.75">
      <c r="A1" s="166" t="s">
        <v>75</v>
      </c>
      <c r="B1" s="166"/>
      <c r="C1" s="166"/>
      <c r="D1" s="166"/>
      <c r="E1" s="166"/>
      <c r="F1" s="166"/>
      <c r="G1" s="166"/>
    </row>
    <row r="2" spans="1:104" ht="14.25" customHeight="1" thickBot="1">
      <c r="A2" s="168"/>
      <c r="B2" s="169"/>
      <c r="C2" s="170"/>
      <c r="D2" s="170"/>
      <c r="E2" s="171"/>
      <c r="F2" s="170"/>
      <c r="G2" s="170"/>
    </row>
    <row r="3" spans="1:104" ht="13.5" thickTop="1">
      <c r="A3" s="108" t="s">
        <v>48</v>
      </c>
      <c r="B3" s="109"/>
      <c r="C3" s="110" t="str">
        <f>CONCATENATE(cislostavby," ",nazevstavby)</f>
        <v>201504 Oprava komunikace Rabouň</v>
      </c>
      <c r="D3" s="172"/>
      <c r="E3" s="173" t="s">
        <v>64</v>
      </c>
      <c r="F3" s="174">
        <f>Rekapitulace!H1</f>
        <v>0</v>
      </c>
      <c r="G3" s="175"/>
    </row>
    <row r="4" spans="1:104" ht="13.5" thickBot="1">
      <c r="A4" s="176" t="s">
        <v>50</v>
      </c>
      <c r="B4" s="117"/>
      <c r="C4" s="118" t="str">
        <f>CONCATENATE(cisloobjektu," ",nazevobjektu)</f>
        <v>SO1 Propočet nákladů na opravu</v>
      </c>
      <c r="D4" s="177"/>
      <c r="E4" s="178">
        <f>Rekapitulace!G2</f>
        <v>0</v>
      </c>
      <c r="F4" s="179"/>
      <c r="G4" s="180"/>
    </row>
    <row r="5" spans="1:104" ht="13.5" thickTop="1">
      <c r="A5" s="181"/>
      <c r="B5" s="168"/>
      <c r="C5" s="168"/>
      <c r="D5" s="168"/>
      <c r="E5" s="182"/>
      <c r="F5" s="168"/>
      <c r="G5" s="183"/>
    </row>
    <row r="6" spans="1:104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04">
      <c r="A7" s="188" t="s">
        <v>72</v>
      </c>
      <c r="B7" s="189" t="s">
        <v>80</v>
      </c>
      <c r="C7" s="190" t="s">
        <v>81</v>
      </c>
      <c r="D7" s="191"/>
      <c r="E7" s="192"/>
      <c r="F7" s="192"/>
      <c r="G7" s="193"/>
      <c r="H7" s="194"/>
      <c r="I7" s="194"/>
      <c r="O7" s="195">
        <v>1</v>
      </c>
    </row>
    <row r="8" spans="1:104">
      <c r="A8" s="196">
        <v>1</v>
      </c>
      <c r="B8" s="197" t="s">
        <v>82</v>
      </c>
      <c r="C8" s="198" t="s">
        <v>83</v>
      </c>
      <c r="D8" s="199" t="s">
        <v>84</v>
      </c>
      <c r="E8" s="200">
        <v>800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</v>
      </c>
      <c r="CB8" s="202">
        <v>1</v>
      </c>
      <c r="CZ8" s="167">
        <v>0.10434</v>
      </c>
    </row>
    <row r="9" spans="1:104">
      <c r="A9" s="196">
        <v>2</v>
      </c>
      <c r="B9" s="197" t="s">
        <v>85</v>
      </c>
      <c r="C9" s="198" t="s">
        <v>86</v>
      </c>
      <c r="D9" s="199" t="s">
        <v>87</v>
      </c>
      <c r="E9" s="200">
        <v>30</v>
      </c>
      <c r="F9" s="200">
        <v>0</v>
      </c>
      <c r="G9" s="201">
        <f>E9*F9</f>
        <v>0</v>
      </c>
      <c r="O9" s="195">
        <v>2</v>
      </c>
      <c r="AA9" s="167">
        <v>1</v>
      </c>
      <c r="AB9" s="167">
        <v>1</v>
      </c>
      <c r="AC9" s="167">
        <v>1</v>
      </c>
      <c r="AZ9" s="167">
        <v>1</v>
      </c>
      <c r="BA9" s="167">
        <f>IF(AZ9=1,G9,0)</f>
        <v>0</v>
      </c>
      <c r="BB9" s="167">
        <f>IF(AZ9=2,G9,0)</f>
        <v>0</v>
      </c>
      <c r="BC9" s="167">
        <f>IF(AZ9=3,G9,0)</f>
        <v>0</v>
      </c>
      <c r="BD9" s="167">
        <f>IF(AZ9=4,G9,0)</f>
        <v>0</v>
      </c>
      <c r="BE9" s="167">
        <f>IF(AZ9=5,G9,0)</f>
        <v>0</v>
      </c>
      <c r="CA9" s="202">
        <v>1</v>
      </c>
      <c r="CB9" s="202">
        <v>1</v>
      </c>
      <c r="CZ9" s="167">
        <v>1.0145</v>
      </c>
    </row>
    <row r="10" spans="1:104">
      <c r="A10" s="196">
        <v>3</v>
      </c>
      <c r="B10" s="197" t="s">
        <v>88</v>
      </c>
      <c r="C10" s="198" t="s">
        <v>89</v>
      </c>
      <c r="D10" s="199" t="s">
        <v>84</v>
      </c>
      <c r="E10" s="200">
        <v>2400</v>
      </c>
      <c r="F10" s="200">
        <v>0</v>
      </c>
      <c r="G10" s="201">
        <f>E10*F10</f>
        <v>0</v>
      </c>
      <c r="O10" s="195">
        <v>2</v>
      </c>
      <c r="AA10" s="167">
        <v>1</v>
      </c>
      <c r="AB10" s="167">
        <v>1</v>
      </c>
      <c r="AC10" s="167">
        <v>1</v>
      </c>
      <c r="AZ10" s="167">
        <v>1</v>
      </c>
      <c r="BA10" s="167">
        <f>IF(AZ10=1,G10,0)</f>
        <v>0</v>
      </c>
      <c r="BB10" s="167">
        <f>IF(AZ10=2,G10,0)</f>
        <v>0</v>
      </c>
      <c r="BC10" s="167">
        <f>IF(AZ10=3,G10,0)</f>
        <v>0</v>
      </c>
      <c r="BD10" s="167">
        <f>IF(AZ10=4,G10,0)</f>
        <v>0</v>
      </c>
      <c r="BE10" s="167">
        <f>IF(AZ10=5,G10,0)</f>
        <v>0</v>
      </c>
      <c r="CA10" s="202">
        <v>1</v>
      </c>
      <c r="CB10" s="202">
        <v>1</v>
      </c>
      <c r="CZ10" s="167">
        <v>0.12966</v>
      </c>
    </row>
    <row r="11" spans="1:104">
      <c r="A11" s="203"/>
      <c r="B11" s="204" t="s">
        <v>73</v>
      </c>
      <c r="C11" s="205" t="str">
        <f>CONCATENATE(B7," ",C7)</f>
        <v>5 Komunikace</v>
      </c>
      <c r="D11" s="206"/>
      <c r="E11" s="207"/>
      <c r="F11" s="208"/>
      <c r="G11" s="209">
        <f>SUM(G7:G10)</f>
        <v>0</v>
      </c>
      <c r="O11" s="195">
        <v>4</v>
      </c>
      <c r="BA11" s="210">
        <f>SUM(BA7:BA10)</f>
        <v>0</v>
      </c>
      <c r="BB11" s="210">
        <f>SUM(BB7:BB10)</f>
        <v>0</v>
      </c>
      <c r="BC11" s="210">
        <f>SUM(BC7:BC10)</f>
        <v>0</v>
      </c>
      <c r="BD11" s="210">
        <f>SUM(BD7:BD10)</f>
        <v>0</v>
      </c>
      <c r="BE11" s="210">
        <f>SUM(BE7:BE10)</f>
        <v>0</v>
      </c>
    </row>
    <row r="12" spans="1:104">
      <c r="A12" s="188" t="s">
        <v>72</v>
      </c>
      <c r="B12" s="189" t="s">
        <v>90</v>
      </c>
      <c r="C12" s="190" t="s">
        <v>91</v>
      </c>
      <c r="D12" s="191"/>
      <c r="E12" s="192"/>
      <c r="F12" s="192"/>
      <c r="G12" s="193"/>
      <c r="H12" s="194"/>
      <c r="I12" s="194"/>
      <c r="O12" s="195">
        <v>1</v>
      </c>
    </row>
    <row r="13" spans="1:104">
      <c r="A13" s="196">
        <v>4</v>
      </c>
      <c r="B13" s="197" t="s">
        <v>92</v>
      </c>
      <c r="C13" s="198" t="s">
        <v>93</v>
      </c>
      <c r="D13" s="199" t="s">
        <v>87</v>
      </c>
      <c r="E13" s="200">
        <v>425.09100000000001</v>
      </c>
      <c r="F13" s="200">
        <v>0</v>
      </c>
      <c r="G13" s="201">
        <f>E13*F13</f>
        <v>0</v>
      </c>
      <c r="O13" s="195">
        <v>2</v>
      </c>
      <c r="AA13" s="167">
        <v>7</v>
      </c>
      <c r="AB13" s="167">
        <v>1</v>
      </c>
      <c r="AC13" s="167">
        <v>2</v>
      </c>
      <c r="AZ13" s="167">
        <v>1</v>
      </c>
      <c r="BA13" s="167">
        <f>IF(AZ13=1,G13,0)</f>
        <v>0</v>
      </c>
      <c r="BB13" s="167">
        <f>IF(AZ13=2,G13,0)</f>
        <v>0</v>
      </c>
      <c r="BC13" s="167">
        <f>IF(AZ13=3,G13,0)</f>
        <v>0</v>
      </c>
      <c r="BD13" s="167">
        <f>IF(AZ13=4,G13,0)</f>
        <v>0</v>
      </c>
      <c r="BE13" s="167">
        <f>IF(AZ13=5,G13,0)</f>
        <v>0</v>
      </c>
      <c r="CA13" s="202">
        <v>7</v>
      </c>
      <c r="CB13" s="202">
        <v>1</v>
      </c>
      <c r="CZ13" s="167">
        <v>0</v>
      </c>
    </row>
    <row r="14" spans="1:104">
      <c r="A14" s="203"/>
      <c r="B14" s="204" t="s">
        <v>73</v>
      </c>
      <c r="C14" s="205" t="str">
        <f>CONCATENATE(B12," ",C12)</f>
        <v>99 Staveništní přesun hmot</v>
      </c>
      <c r="D14" s="206"/>
      <c r="E14" s="207"/>
      <c r="F14" s="208"/>
      <c r="G14" s="209">
        <f>SUM(G12:G13)</f>
        <v>0</v>
      </c>
      <c r="O14" s="195">
        <v>4</v>
      </c>
      <c r="BA14" s="210">
        <f>SUM(BA12:BA13)</f>
        <v>0</v>
      </c>
      <c r="BB14" s="210">
        <f>SUM(BB12:BB13)</f>
        <v>0</v>
      </c>
      <c r="BC14" s="210">
        <f>SUM(BC12:BC13)</f>
        <v>0</v>
      </c>
      <c r="BD14" s="210">
        <f>SUM(BD12:BD13)</f>
        <v>0</v>
      </c>
      <c r="BE14" s="210">
        <f>SUM(BE12:BE13)</f>
        <v>0</v>
      </c>
    </row>
    <row r="15" spans="1:104">
      <c r="E15" s="167"/>
    </row>
    <row r="16" spans="1:104">
      <c r="E16" s="167"/>
    </row>
    <row r="17" spans="5:5">
      <c r="E17" s="167"/>
    </row>
    <row r="18" spans="5:5">
      <c r="E18" s="167"/>
    </row>
    <row r="19" spans="5:5">
      <c r="E19" s="167"/>
    </row>
    <row r="20" spans="5:5">
      <c r="E20" s="167"/>
    </row>
    <row r="21" spans="5:5">
      <c r="E21" s="167"/>
    </row>
    <row r="22" spans="5:5">
      <c r="E22" s="167"/>
    </row>
    <row r="23" spans="5:5">
      <c r="E23" s="167"/>
    </row>
    <row r="24" spans="5:5">
      <c r="E24" s="167"/>
    </row>
    <row r="25" spans="5:5">
      <c r="E25" s="167"/>
    </row>
    <row r="26" spans="5:5">
      <c r="E26" s="167"/>
    </row>
    <row r="27" spans="5:5">
      <c r="E27" s="167"/>
    </row>
    <row r="28" spans="5:5">
      <c r="E28" s="167"/>
    </row>
    <row r="29" spans="5:5">
      <c r="E29" s="167"/>
    </row>
    <row r="30" spans="5:5">
      <c r="E30" s="167"/>
    </row>
    <row r="31" spans="5:5">
      <c r="E31" s="167"/>
    </row>
    <row r="32" spans="5:5">
      <c r="E32" s="167"/>
    </row>
    <row r="33" spans="1:7">
      <c r="E33" s="167"/>
    </row>
    <row r="34" spans="1:7">
      <c r="E34" s="167"/>
    </row>
    <row r="35" spans="1:7">
      <c r="E35" s="167"/>
    </row>
    <row r="36" spans="1:7">
      <c r="E36" s="167"/>
    </row>
    <row r="37" spans="1:7">
      <c r="E37" s="167"/>
    </row>
    <row r="38" spans="1:7">
      <c r="A38" s="211"/>
      <c r="B38" s="211"/>
      <c r="C38" s="211"/>
      <c r="D38" s="211"/>
      <c r="E38" s="211"/>
      <c r="F38" s="211"/>
      <c r="G38" s="211"/>
    </row>
    <row r="39" spans="1:7">
      <c r="A39" s="211"/>
      <c r="B39" s="211"/>
      <c r="C39" s="211"/>
      <c r="D39" s="211"/>
      <c r="E39" s="211"/>
      <c r="F39" s="211"/>
      <c r="G39" s="211"/>
    </row>
    <row r="40" spans="1:7">
      <c r="A40" s="211"/>
      <c r="B40" s="211"/>
      <c r="C40" s="211"/>
      <c r="D40" s="211"/>
      <c r="E40" s="211"/>
      <c r="F40" s="211"/>
      <c r="G40" s="211"/>
    </row>
    <row r="41" spans="1:7">
      <c r="A41" s="211"/>
      <c r="B41" s="211"/>
      <c r="C41" s="211"/>
      <c r="D41" s="211"/>
      <c r="E41" s="211"/>
      <c r="F41" s="211"/>
      <c r="G41" s="211"/>
    </row>
    <row r="42" spans="1:7">
      <c r="E42" s="167"/>
    </row>
    <row r="43" spans="1:7">
      <c r="E43" s="167"/>
    </row>
    <row r="44" spans="1:7">
      <c r="E44" s="167"/>
    </row>
    <row r="45" spans="1:7">
      <c r="E45" s="167"/>
    </row>
    <row r="46" spans="1:7">
      <c r="E46" s="167"/>
    </row>
    <row r="47" spans="1:7">
      <c r="E47" s="167"/>
    </row>
    <row r="48" spans="1:7">
      <c r="E48" s="167"/>
    </row>
    <row r="49" spans="5:5">
      <c r="E49" s="167"/>
    </row>
    <row r="50" spans="5:5">
      <c r="E50" s="167"/>
    </row>
    <row r="51" spans="5:5">
      <c r="E51" s="167"/>
    </row>
    <row r="52" spans="5:5">
      <c r="E52" s="167"/>
    </row>
    <row r="53" spans="5:5">
      <c r="E53" s="167"/>
    </row>
    <row r="54" spans="5:5">
      <c r="E54" s="167"/>
    </row>
    <row r="55" spans="5:5">
      <c r="E55" s="167"/>
    </row>
    <row r="56" spans="5:5">
      <c r="E56" s="167"/>
    </row>
    <row r="57" spans="5:5">
      <c r="E57" s="167"/>
    </row>
    <row r="58" spans="5:5">
      <c r="E58" s="167"/>
    </row>
    <row r="59" spans="5:5">
      <c r="E59" s="167"/>
    </row>
    <row r="60" spans="5:5">
      <c r="E60" s="167"/>
    </row>
    <row r="61" spans="5:5">
      <c r="E61" s="167"/>
    </row>
    <row r="62" spans="5:5">
      <c r="E62" s="167"/>
    </row>
    <row r="63" spans="5:5">
      <c r="E63" s="167"/>
    </row>
    <row r="64" spans="5:5">
      <c r="E64" s="167"/>
    </row>
    <row r="65" spans="1:7">
      <c r="E65" s="167"/>
    </row>
    <row r="66" spans="1:7">
      <c r="E66" s="167"/>
    </row>
    <row r="67" spans="1:7">
      <c r="E67" s="167"/>
    </row>
    <row r="68" spans="1:7">
      <c r="E68" s="167"/>
    </row>
    <row r="69" spans="1:7">
      <c r="E69" s="167"/>
    </row>
    <row r="70" spans="1:7">
      <c r="E70" s="167"/>
    </row>
    <row r="71" spans="1:7">
      <c r="E71" s="167"/>
    </row>
    <row r="72" spans="1:7">
      <c r="E72" s="167"/>
    </row>
    <row r="73" spans="1:7">
      <c r="A73" s="212"/>
      <c r="B73" s="212"/>
    </row>
    <row r="74" spans="1:7">
      <c r="A74" s="211"/>
      <c r="B74" s="211"/>
      <c r="C74" s="214"/>
      <c r="D74" s="214"/>
      <c r="E74" s="215"/>
      <c r="F74" s="214"/>
      <c r="G74" s="216"/>
    </row>
    <row r="75" spans="1:7">
      <c r="A75" s="217"/>
      <c r="B75" s="217"/>
      <c r="C75" s="211"/>
      <c r="D75" s="211"/>
      <c r="E75" s="218"/>
      <c r="F75" s="211"/>
      <c r="G75" s="211"/>
    </row>
    <row r="76" spans="1:7">
      <c r="A76" s="211"/>
      <c r="B76" s="211"/>
      <c r="C76" s="211"/>
      <c r="D76" s="211"/>
      <c r="E76" s="218"/>
      <c r="F76" s="211"/>
      <c r="G76" s="211"/>
    </row>
    <row r="77" spans="1:7">
      <c r="A77" s="211"/>
      <c r="B77" s="211"/>
      <c r="C77" s="211"/>
      <c r="D77" s="211"/>
      <c r="E77" s="218"/>
      <c r="F77" s="211"/>
      <c r="G77" s="211"/>
    </row>
    <row r="78" spans="1:7">
      <c r="A78" s="211"/>
      <c r="B78" s="211"/>
      <c r="C78" s="211"/>
      <c r="D78" s="211"/>
      <c r="E78" s="218"/>
      <c r="F78" s="211"/>
      <c r="G78" s="211"/>
    </row>
    <row r="79" spans="1:7">
      <c r="A79" s="211"/>
      <c r="B79" s="211"/>
      <c r="C79" s="211"/>
      <c r="D79" s="211"/>
      <c r="E79" s="218"/>
      <c r="F79" s="211"/>
      <c r="G79" s="211"/>
    </row>
    <row r="80" spans="1:7">
      <c r="A80" s="211"/>
      <c r="B80" s="211"/>
      <c r="C80" s="211"/>
      <c r="D80" s="211"/>
      <c r="E80" s="218"/>
      <c r="F80" s="211"/>
      <c r="G80" s="211"/>
    </row>
    <row r="81" spans="1:7">
      <c r="A81" s="211"/>
      <c r="B81" s="211"/>
      <c r="C81" s="211"/>
      <c r="D81" s="211"/>
      <c r="E81" s="218"/>
      <c r="F81" s="211"/>
      <c r="G81" s="211"/>
    </row>
    <row r="82" spans="1:7">
      <c r="A82" s="211"/>
      <c r="B82" s="211"/>
      <c r="C82" s="211"/>
      <c r="D82" s="211"/>
      <c r="E82" s="218"/>
      <c r="F82" s="211"/>
      <c r="G82" s="211"/>
    </row>
    <row r="83" spans="1:7">
      <c r="A83" s="211"/>
      <c r="B83" s="211"/>
      <c r="C83" s="211"/>
      <c r="D83" s="211"/>
      <c r="E83" s="218"/>
      <c r="F83" s="211"/>
      <c r="G83" s="211"/>
    </row>
    <row r="84" spans="1:7">
      <c r="A84" s="211"/>
      <c r="B84" s="211"/>
      <c r="C84" s="211"/>
      <c r="D84" s="211"/>
      <c r="E84" s="218"/>
      <c r="F84" s="211"/>
      <c r="G84" s="211"/>
    </row>
    <row r="85" spans="1:7">
      <c r="A85" s="211"/>
      <c r="B85" s="211"/>
      <c r="C85" s="211"/>
      <c r="D85" s="211"/>
      <c r="E85" s="218"/>
      <c r="F85" s="211"/>
      <c r="G85" s="211"/>
    </row>
    <row r="86" spans="1:7">
      <c r="A86" s="211"/>
      <c r="B86" s="211"/>
      <c r="C86" s="211"/>
      <c r="D86" s="211"/>
      <c r="E86" s="218"/>
      <c r="F86" s="211"/>
      <c r="G86" s="211"/>
    </row>
    <row r="87" spans="1:7">
      <c r="A87" s="211"/>
      <c r="B87" s="211"/>
      <c r="C87" s="211"/>
      <c r="D87" s="211"/>
      <c r="E87" s="218"/>
      <c r="F87" s="211"/>
      <c r="G87" s="211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</dc:creator>
  <cp:lastModifiedBy>b</cp:lastModifiedBy>
  <dcterms:created xsi:type="dcterms:W3CDTF">2015-08-28T12:13:49Z</dcterms:created>
  <dcterms:modified xsi:type="dcterms:W3CDTF">2015-08-28T12:14:23Z</dcterms:modified>
</cp:coreProperties>
</file>